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ountain/Box/203028山崎 真理子/2021進行案件/2021_フェリシ資料/2021_フェリシ_HP写真ロゴ素材/試合結果/"/>
    </mc:Choice>
  </mc:AlternateContent>
  <bookViews>
    <workbookView xWindow="1500" yWindow="460" windowWidth="23640" windowHeight="15540"/>
  </bookViews>
  <sheets>
    <sheet name="リーグ戦勝敗表" sheetId="7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" i="7" l="1"/>
  <c r="AK12" i="7"/>
  <c r="AK11" i="7"/>
  <c r="AK10" i="7"/>
  <c r="AK9" i="7"/>
  <c r="AK8" i="7"/>
  <c r="AK7" i="7"/>
  <c r="AK6" i="7"/>
  <c r="AK5" i="7"/>
  <c r="AJ13" i="7"/>
  <c r="AJ12" i="7"/>
  <c r="AJ11" i="7"/>
  <c r="AJ10" i="7"/>
  <c r="AJ9" i="7"/>
  <c r="AJ8" i="7"/>
  <c r="AJ7" i="7"/>
  <c r="AJ6" i="7"/>
  <c r="AJ5" i="7"/>
  <c r="W8" i="7"/>
  <c r="T8" i="7"/>
  <c r="Q8" i="7"/>
  <c r="Z10" i="7"/>
  <c r="W10" i="7"/>
  <c r="Z9" i="7"/>
  <c r="W9" i="7"/>
  <c r="T9" i="7"/>
  <c r="H5" i="7"/>
  <c r="K5" i="7"/>
  <c r="N5" i="7"/>
  <c r="Q5" i="7"/>
  <c r="T5" i="7"/>
  <c r="W5" i="7"/>
  <c r="Z5" i="7"/>
  <c r="E6" i="7"/>
  <c r="K6" i="7"/>
  <c r="N6" i="7"/>
  <c r="Q6" i="7"/>
  <c r="T6" i="7"/>
  <c r="W6" i="7"/>
  <c r="Z6" i="7"/>
  <c r="E7" i="7"/>
  <c r="H7" i="7"/>
  <c r="N7" i="7"/>
  <c r="Q7" i="7"/>
  <c r="T7" i="7"/>
  <c r="W7" i="7"/>
  <c r="Z7" i="7"/>
  <c r="E8" i="7"/>
  <c r="H8" i="7"/>
  <c r="K8" i="7"/>
  <c r="Z8" i="7"/>
  <c r="E9" i="7"/>
  <c r="H9" i="7"/>
  <c r="K9" i="7"/>
  <c r="N9" i="7"/>
  <c r="E10" i="7"/>
  <c r="H10" i="7"/>
  <c r="K10" i="7"/>
  <c r="N10" i="7"/>
  <c r="Q10" i="7"/>
  <c r="E11" i="7"/>
  <c r="H11" i="7"/>
  <c r="K11" i="7"/>
  <c r="N11" i="7"/>
  <c r="Q11" i="7"/>
  <c r="T11" i="7"/>
  <c r="Z11" i="7"/>
  <c r="E12" i="7"/>
  <c r="H12" i="7"/>
  <c r="K12" i="7"/>
  <c r="N12" i="7"/>
  <c r="Q12" i="7"/>
  <c r="T12" i="7"/>
  <c r="W12" i="7"/>
  <c r="AL13" i="7"/>
  <c r="Z13" i="7"/>
  <c r="W13" i="7"/>
  <c r="T13" i="7"/>
  <c r="Q13" i="7"/>
  <c r="N13" i="7"/>
  <c r="K13" i="7"/>
  <c r="H13" i="7"/>
  <c r="E13" i="7"/>
  <c r="AC12" i="7"/>
  <c r="AC11" i="7"/>
  <c r="AC10" i="7"/>
  <c r="AC9" i="7"/>
  <c r="AG9" i="7"/>
  <c r="AC8" i="7"/>
  <c r="AG8" i="7"/>
  <c r="AE8" i="7"/>
  <c r="AC7" i="7"/>
  <c r="AE7" i="7"/>
  <c r="AC6" i="7"/>
  <c r="AC5" i="7"/>
  <c r="AF5" i="7"/>
  <c r="AB4" i="7"/>
  <c r="Y4" i="7"/>
  <c r="V4" i="7"/>
  <c r="S4" i="7"/>
  <c r="P4" i="7"/>
  <c r="M4" i="7"/>
  <c r="J4" i="7"/>
  <c r="G4" i="7"/>
  <c r="D4" i="7"/>
  <c r="AE5" i="7"/>
  <c r="AG10" i="7"/>
  <c r="AF8" i="7"/>
  <c r="AI8" i="7"/>
  <c r="AG6" i="7"/>
  <c r="AG5" i="7"/>
  <c r="AH5" i="7"/>
  <c r="AE13" i="7"/>
  <c r="AF12" i="7"/>
  <c r="AE11" i="7"/>
  <c r="AL9" i="7"/>
  <c r="AL7" i="7"/>
  <c r="AL8" i="7"/>
  <c r="AL6" i="7"/>
  <c r="AG12" i="7"/>
  <c r="AF10" i="7"/>
  <c r="AF6" i="7"/>
  <c r="AG11" i="7"/>
  <c r="AL10" i="7"/>
  <c r="AL5" i="7"/>
  <c r="AL11" i="7"/>
  <c r="AL12" i="7"/>
  <c r="AH8" i="7"/>
  <c r="AI5" i="7"/>
  <c r="AE6" i="7"/>
  <c r="AF7" i="7"/>
  <c r="AI7" i="7"/>
  <c r="AE12" i="7"/>
  <c r="AF13" i="7"/>
  <c r="AG13" i="7"/>
  <c r="AG7" i="7"/>
  <c r="AH7" i="7"/>
  <c r="AE10" i="7"/>
  <c r="AF11" i="7"/>
  <c r="AI11" i="7"/>
  <c r="AE9" i="7"/>
  <c r="AF9" i="7"/>
  <c r="AH11" i="7"/>
  <c r="AI13" i="7"/>
  <c r="AH13" i="7"/>
  <c r="AI10" i="7"/>
  <c r="AH10" i="7"/>
  <c r="AI9" i="7"/>
  <c r="AH9" i="7"/>
  <c r="AI12" i="7"/>
  <c r="AH12" i="7"/>
  <c r="AH6" i="7"/>
  <c r="AI6" i="7"/>
  <c r="AM11" i="7"/>
  <c r="AM8" i="7"/>
  <c r="AM12" i="7"/>
  <c r="AM10" i="7"/>
  <c r="AM5" i="7"/>
  <c r="AM6" i="7"/>
  <c r="AM7" i="7"/>
  <c r="AM9" i="7"/>
  <c r="AM13" i="7"/>
</calcChain>
</file>

<file path=xl/sharedStrings.xml><?xml version="1.0" encoding="utf-8"?>
<sst xmlns="http://schemas.openxmlformats.org/spreadsheetml/2006/main" count="19" uniqueCount="19">
  <si>
    <t>チーム名</t>
  </si>
  <si>
    <t>勝</t>
  </si>
  <si>
    <t>分</t>
  </si>
  <si>
    <t>敗</t>
  </si>
  <si>
    <t>勝率</t>
  </si>
  <si>
    <t>勝点</t>
  </si>
  <si>
    <t>得点</t>
  </si>
  <si>
    <t>失点</t>
  </si>
  <si>
    <t>得失点差</t>
  </si>
  <si>
    <t>順位</t>
  </si>
  <si>
    <t>国立SSS 2年A</t>
    <rPh sb="0" eb="2">
      <t>クニタチ</t>
    </rPh>
    <rPh sb="7" eb="8">
      <t>ネン</t>
    </rPh>
    <phoneticPr fontId="1"/>
  </si>
  <si>
    <t>国立SSS 2年C</t>
    <phoneticPr fontId="1"/>
  </si>
  <si>
    <t>国立SSS 2年B</t>
    <phoneticPr fontId="1"/>
  </si>
  <si>
    <t>国立二小SC ２年A</t>
    <rPh sb="2" eb="4">
      <t>ニショウ</t>
    </rPh>
    <phoneticPr fontId="1"/>
  </si>
  <si>
    <t>国立二小SC ２年B</t>
    <phoneticPr fontId="1"/>
  </si>
  <si>
    <t>国立SSS １年A</t>
    <rPh sb="0" eb="2">
      <t>クニタチ</t>
    </rPh>
    <phoneticPr fontId="1"/>
  </si>
  <si>
    <t>国立SSS １年B</t>
    <phoneticPr fontId="1"/>
  </si>
  <si>
    <t>国立二小SC 1年</t>
    <rPh sb="0" eb="2">
      <t>クニタチ</t>
    </rPh>
    <rPh sb="2" eb="4">
      <t>ニショウ</t>
    </rPh>
    <rPh sb="8" eb="9">
      <t>ネン</t>
    </rPh>
    <phoneticPr fontId="1"/>
  </si>
  <si>
    <t>くにたちJFC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</si>
</sst>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割&quot;0&quot;分&quot;0&quot;厘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9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b/>
        <i/>
        <color rgb="FFFF0000"/>
      </font>
      <fill>
        <patternFill>
          <bgColor theme="5" tint="0.79998168889431442"/>
        </patternFill>
      </fill>
    </dxf>
    <dxf>
      <font>
        <b/>
        <i/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8B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136916</xdr:colOff>
      <xdr:row>0</xdr:row>
      <xdr:rowOff>310363</xdr:rowOff>
    </xdr:from>
    <xdr:ext cx="12744130" cy="600164"/>
    <xdr:sp macro="" textlink="">
      <xdr:nvSpPr>
        <xdr:cNvPr id="2" name="テキスト ボックス 1"/>
        <xdr:cNvSpPr txBox="1"/>
      </xdr:nvSpPr>
      <xdr:spPr>
        <a:xfrm>
          <a:off x="806552" y="310363"/>
          <a:ext cx="12744130" cy="6001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r>
            <a:rPr kumimoji="1" lang="en-US" altLang="ja-JP" sz="2400" b="1" cap="none" spc="0">
              <a:ln w="31550" cmpd="sng">
                <a:noFill/>
                <a:prstDash val="solid"/>
              </a:ln>
              <a:solidFill>
                <a:schemeClr val="bg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2021</a:t>
          </a:r>
          <a:r>
            <a:rPr kumimoji="1" lang="ja-JP" altLang="en-US" sz="2400" b="1" cap="none" spc="0">
              <a:ln w="31550" cmpd="sng">
                <a:noFill/>
                <a:prstDash val="solid"/>
              </a:ln>
              <a:solidFill>
                <a:schemeClr val="bg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年度　国立市市民体育祭サッカーの部（市内チーム交流大会）　</a:t>
          </a:r>
          <a:r>
            <a:rPr kumimoji="1" lang="en-US" altLang="ja-JP" sz="2400" b="1" cap="none" spc="0">
              <a:ln w="31550" cmpd="sng">
                <a:noFill/>
                <a:prstDash val="solid"/>
              </a:ln>
              <a:solidFill>
                <a:schemeClr val="bg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1.2</a:t>
          </a:r>
          <a:r>
            <a:rPr kumimoji="1" lang="ja-JP" altLang="en-US" sz="2400" b="1" cap="none" spc="0">
              <a:ln w="31550" cmpd="sng">
                <a:noFill/>
                <a:prstDash val="solid"/>
              </a:ln>
              <a:solidFill>
                <a:schemeClr val="bg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年生の部　勝敗表</a:t>
          </a:r>
        </a:p>
      </xdr:txBody>
    </xdr:sp>
    <xdr:clientData/>
  </xdr:oneCellAnchor>
  <xdr:oneCellAnchor>
    <xdr:from>
      <xdr:col>34</xdr:col>
      <xdr:colOff>418133</xdr:colOff>
      <xdr:row>1</xdr:row>
      <xdr:rowOff>67859</xdr:rowOff>
    </xdr:from>
    <xdr:ext cx="2187457" cy="300082"/>
    <xdr:sp macro="" textlink="">
      <xdr:nvSpPr>
        <xdr:cNvPr id="3" name="テキスト ボックス 2"/>
        <xdr:cNvSpPr txBox="1"/>
      </xdr:nvSpPr>
      <xdr:spPr>
        <a:xfrm>
          <a:off x="23007200" y="457326"/>
          <a:ext cx="2187457" cy="300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r>
            <a:rPr kumimoji="1" lang="en-US" altLang="ja-JP" sz="1200" b="1" cap="none" spc="0">
              <a:ln w="31550" cmpd="sng">
                <a:noFill/>
                <a:prstDash val="solid"/>
              </a:ln>
              <a:solidFill>
                <a:schemeClr val="bg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2021.06.19</a:t>
          </a:r>
          <a:r>
            <a:rPr kumimoji="1" lang="en-US" altLang="ja-JP" sz="1200" b="1" cap="none" spc="0" baseline="0">
              <a:ln w="31550" cmpd="sng">
                <a:noFill/>
                <a:prstDash val="solid"/>
              </a:ln>
              <a:solidFill>
                <a:schemeClr val="bg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 </a:t>
          </a:r>
          <a:r>
            <a:rPr kumimoji="1" lang="ja-JP" altLang="en-US" sz="1200" b="1" cap="none" spc="0" baseline="0">
              <a:ln w="31550" cmpd="sng">
                <a:noFill/>
                <a:prstDash val="solid"/>
              </a:ln>
              <a:solidFill>
                <a:schemeClr val="bg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＠国立市河川敷</a:t>
          </a:r>
          <a:r>
            <a:rPr kumimoji="1" lang="en-US" altLang="ja-JP" sz="1200" b="1" cap="none" spc="0" baseline="0">
              <a:ln w="31550" cmpd="sng">
                <a:noFill/>
                <a:prstDash val="solid"/>
              </a:ln>
              <a:solidFill>
                <a:schemeClr val="bg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G</a:t>
          </a:r>
          <a:endParaRPr kumimoji="1" lang="ja-JP" altLang="en-US" sz="1200" b="1" cap="none" spc="0">
            <a:ln w="31550" cmpd="sng">
              <a:noFill/>
              <a:prstDash val="solid"/>
            </a:ln>
            <a:solidFill>
              <a:schemeClr val="bg1"/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3"/>
  <sheetViews>
    <sheetView showGridLines="0" tabSelected="1" zoomScale="75" zoomScaleNormal="55" workbookViewId="0">
      <selection activeCell="AB27" sqref="AB27"/>
    </sheetView>
  </sheetViews>
  <sheetFormatPr baseColWidth="12" defaultColWidth="8.83203125" defaultRowHeight="14" x14ac:dyDescent="0.15"/>
  <cols>
    <col min="2" max="2" width="4.83203125" bestFit="1" customWidth="1"/>
    <col min="3" max="3" width="19.1640625" bestFit="1" customWidth="1"/>
    <col min="4" max="30" width="3.6640625" customWidth="1"/>
    <col min="31" max="33" width="9" bestFit="1" customWidth="1"/>
    <col min="34" max="34" width="15.83203125" customWidth="1"/>
    <col min="35" max="35" width="9" bestFit="1" customWidth="1"/>
    <col min="36" max="36" width="12" customWidth="1"/>
    <col min="37" max="39" width="9" bestFit="1" customWidth="1"/>
  </cols>
  <sheetData>
    <row r="1" spans="2:39" ht="30" customHeight="1" x14ac:dyDescent="0.15"/>
    <row r="2" spans="2:39" ht="33.75" customHeight="1" thickBo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2:39" ht="30" customHeight="1" thickTop="1" x14ac:dyDescent="0.15"/>
    <row r="4" spans="2:39" ht="27" customHeight="1" x14ac:dyDescent="0.15">
      <c r="B4" s="24" t="s">
        <v>0</v>
      </c>
      <c r="C4" s="25"/>
      <c r="D4" s="26" t="str">
        <f>C5</f>
        <v>国立SSS 2年A</v>
      </c>
      <c r="E4" s="26"/>
      <c r="F4" s="26"/>
      <c r="G4" s="26" t="str">
        <f>C6</f>
        <v>国立SSS 2年B</v>
      </c>
      <c r="H4" s="26"/>
      <c r="I4" s="26"/>
      <c r="J4" s="26" t="str">
        <f>C7</f>
        <v>国立SSS 2年C</v>
      </c>
      <c r="K4" s="26"/>
      <c r="L4" s="26"/>
      <c r="M4" s="26" t="str">
        <f>C8</f>
        <v>国立二小SC ２年A</v>
      </c>
      <c r="N4" s="26"/>
      <c r="O4" s="26"/>
      <c r="P4" s="26" t="str">
        <f>C9</f>
        <v>国立二小SC ２年B</v>
      </c>
      <c r="Q4" s="26"/>
      <c r="R4" s="26"/>
      <c r="S4" s="26" t="str">
        <f>C10</f>
        <v>国立SSS １年A</v>
      </c>
      <c r="T4" s="26"/>
      <c r="U4" s="26"/>
      <c r="V4" s="26" t="str">
        <f>C11</f>
        <v>国立SSS １年B</v>
      </c>
      <c r="W4" s="26"/>
      <c r="X4" s="26"/>
      <c r="Y4" s="26" t="str">
        <f>C12</f>
        <v>国立二小SC 1年</v>
      </c>
      <c r="Z4" s="26"/>
      <c r="AA4" s="26"/>
      <c r="AB4" s="26" t="str">
        <f>C13</f>
        <v>くにたちJFC</v>
      </c>
      <c r="AC4" s="26"/>
      <c r="AD4" s="26"/>
      <c r="AE4" s="1" t="s">
        <v>1</v>
      </c>
      <c r="AF4" s="2" t="s">
        <v>2</v>
      </c>
      <c r="AG4" s="2" t="s">
        <v>3</v>
      </c>
      <c r="AH4" s="2" t="s">
        <v>4</v>
      </c>
      <c r="AI4" s="2" t="s">
        <v>5</v>
      </c>
      <c r="AJ4" s="2" t="s">
        <v>6</v>
      </c>
      <c r="AK4" s="2" t="s">
        <v>7</v>
      </c>
      <c r="AL4" s="2" t="s">
        <v>8</v>
      </c>
      <c r="AM4" s="3" t="s">
        <v>9</v>
      </c>
    </row>
    <row r="5" spans="2:39" ht="30" customHeight="1" x14ac:dyDescent="0.15">
      <c r="B5" s="4">
        <v>1</v>
      </c>
      <c r="C5" s="6" t="s">
        <v>10</v>
      </c>
      <c r="D5" s="27"/>
      <c r="E5" s="28"/>
      <c r="F5" s="29"/>
      <c r="G5" s="9">
        <v>0</v>
      </c>
      <c r="H5" s="10" t="str">
        <f>IF(OR(ISBLANK(G5),ISBLANK(I5)),"－",IF(G5&gt;I5,"○",IF(G5=I5,"△","●")))</f>
        <v>●</v>
      </c>
      <c r="I5" s="11">
        <v>7</v>
      </c>
      <c r="J5" s="9">
        <v>0</v>
      </c>
      <c r="K5" s="10" t="str">
        <f t="shared" ref="K5:K13" si="0">IF(OR(ISBLANK(J5),ISBLANK(L5)),"－",IF(J5&gt;L5,"○",IF(J5=L5,"△","●")))</f>
        <v>●</v>
      </c>
      <c r="L5" s="11">
        <v>6</v>
      </c>
      <c r="M5" s="9">
        <v>0</v>
      </c>
      <c r="N5" s="10" t="str">
        <f t="shared" ref="N5:N13" si="1">IF(OR(ISBLANK(M5),ISBLANK(O5)),"－",IF(M5&gt;O5,"○",IF(M5=O5,"△","●")))</f>
        <v>●</v>
      </c>
      <c r="O5" s="11">
        <v>1</v>
      </c>
      <c r="P5" s="9">
        <v>0</v>
      </c>
      <c r="Q5" s="10" t="str">
        <f t="shared" ref="Q5:Q13" si="2">IF(OR(ISBLANK(P5),ISBLANK(R5)),"－",IF(P5&gt;R5,"○",IF(P5=R5,"△","●")))</f>
        <v>●</v>
      </c>
      <c r="R5" s="11">
        <v>3</v>
      </c>
      <c r="S5" s="9">
        <v>0</v>
      </c>
      <c r="T5" s="10" t="str">
        <f t="shared" ref="T5:T13" si="3">IF(OR(ISBLANK(S5),ISBLANK(U5)),"－",IF(S5&gt;U5,"○",IF(S5=U5,"△","●")))</f>
        <v>●</v>
      </c>
      <c r="U5" s="11">
        <v>2</v>
      </c>
      <c r="V5" s="9">
        <v>0</v>
      </c>
      <c r="W5" s="10" t="str">
        <f t="shared" ref="W5:W13" si="4">IF(OR(ISBLANK(V5),ISBLANK(X5)),"－",IF(V5&gt;X5,"○",IF(V5=X5,"△","●")))</f>
        <v>△</v>
      </c>
      <c r="X5" s="11">
        <v>0</v>
      </c>
      <c r="Y5" s="9">
        <v>1</v>
      </c>
      <c r="Z5" s="10" t="str">
        <f t="shared" ref="Z5:Z13" si="5">IF(OR(ISBLANK(Y5),ISBLANK(AA5)),"－",IF(Y5&gt;AA5,"○",IF(Y5=AA5,"△","●")))</f>
        <v>○</v>
      </c>
      <c r="AA5" s="11">
        <v>0</v>
      </c>
      <c r="AB5" s="9">
        <v>0</v>
      </c>
      <c r="AC5" s="10" t="str">
        <f t="shared" ref="AC5:AC12" si="6">IF(OR(ISBLANK(AB5),ISBLANK(AD5)),"－",IF(AB5&gt;AD5,"○",IF(AB5=AD5,"△","●")))</f>
        <v>△</v>
      </c>
      <c r="AD5" s="11">
        <v>0</v>
      </c>
      <c r="AE5" s="12">
        <f t="shared" ref="AE5:AE13" si="7">COUNTIF(D5:AD5,"○")</f>
        <v>1</v>
      </c>
      <c r="AF5" s="13">
        <f t="shared" ref="AF5:AF13" si="8">COUNTIF(D5:AD5,"△")</f>
        <v>2</v>
      </c>
      <c r="AG5" s="13">
        <f t="shared" ref="AG5:AG13" si="9">COUNTIF(D5:AD5,"●")</f>
        <v>5</v>
      </c>
      <c r="AH5" s="14">
        <f>IF(ISERROR(AE5/(AE5+AG5)),0,AE5/(AE5+AG5))*1000</f>
        <v>166.66666666666666</v>
      </c>
      <c r="AI5" s="13">
        <f>AE5*3+AF5*1</f>
        <v>5</v>
      </c>
      <c r="AJ5" s="13">
        <f t="shared" ref="AJ5:AJ13" si="10">SUM(D5,G5,J5,M5,P5,S5,V5,Y5,AB5)</f>
        <v>1</v>
      </c>
      <c r="AK5" s="13">
        <f t="shared" ref="AK5:AK13" si="11">SUM(F5,I5,L5,O5,R5,U5,X5,AA5,AD5)</f>
        <v>19</v>
      </c>
      <c r="AL5" s="13">
        <f>AJ5-AK5</f>
        <v>-18</v>
      </c>
      <c r="AM5" s="15">
        <f t="shared" ref="AM5:AM13" si="12">IFERROR(_xlfn.RANK.EQ(AI5,$AI$5:$AI$13),"")</f>
        <v>8</v>
      </c>
    </row>
    <row r="6" spans="2:39" ht="29" customHeight="1" x14ac:dyDescent="0.15">
      <c r="B6" s="4">
        <v>2</v>
      </c>
      <c r="C6" s="5" t="s">
        <v>12</v>
      </c>
      <c r="D6" s="9">
        <v>7</v>
      </c>
      <c r="E6" s="10" t="str">
        <f t="shared" ref="E6:E13" si="13">IF(OR(ISBLANK(D6),ISBLANK(F6)),"－",IF(D6&gt;F6,"○",IF(D6=F6,"△","●")))</f>
        <v>○</v>
      </c>
      <c r="F6" s="11">
        <v>0</v>
      </c>
      <c r="G6" s="27"/>
      <c r="H6" s="28"/>
      <c r="I6" s="29"/>
      <c r="J6" s="9">
        <v>2</v>
      </c>
      <c r="K6" s="10" t="str">
        <f t="shared" si="0"/>
        <v>○</v>
      </c>
      <c r="L6" s="11">
        <v>0</v>
      </c>
      <c r="M6" s="9">
        <v>7</v>
      </c>
      <c r="N6" s="10" t="str">
        <f t="shared" si="1"/>
        <v>○</v>
      </c>
      <c r="O6" s="11">
        <v>0</v>
      </c>
      <c r="P6" s="9">
        <v>1</v>
      </c>
      <c r="Q6" s="10" t="str">
        <f t="shared" si="2"/>
        <v>○</v>
      </c>
      <c r="R6" s="11">
        <v>0</v>
      </c>
      <c r="S6" s="9">
        <v>4</v>
      </c>
      <c r="T6" s="10" t="str">
        <f t="shared" si="3"/>
        <v>○</v>
      </c>
      <c r="U6" s="11">
        <v>0</v>
      </c>
      <c r="V6" s="9">
        <v>1</v>
      </c>
      <c r="W6" s="10" t="str">
        <f t="shared" si="4"/>
        <v>○</v>
      </c>
      <c r="X6" s="11">
        <v>0</v>
      </c>
      <c r="Y6" s="9">
        <v>4</v>
      </c>
      <c r="Z6" s="10" t="str">
        <f t="shared" si="5"/>
        <v>○</v>
      </c>
      <c r="AA6" s="11">
        <v>0</v>
      </c>
      <c r="AB6" s="9">
        <v>6</v>
      </c>
      <c r="AC6" s="10" t="str">
        <f t="shared" si="6"/>
        <v>○</v>
      </c>
      <c r="AD6" s="11">
        <v>0</v>
      </c>
      <c r="AE6" s="12">
        <f t="shared" si="7"/>
        <v>8</v>
      </c>
      <c r="AF6" s="13">
        <f t="shared" si="8"/>
        <v>0</v>
      </c>
      <c r="AG6" s="13">
        <f t="shared" si="9"/>
        <v>0</v>
      </c>
      <c r="AH6" s="14">
        <f t="shared" ref="AH6" si="14">IF(ISERROR(AE6/(AE6+AG6)),0,AE6/(AE6+AG6))*1000</f>
        <v>1000</v>
      </c>
      <c r="AI6" s="13">
        <f>AE6*3+AF6*1</f>
        <v>24</v>
      </c>
      <c r="AJ6" s="13">
        <f t="shared" si="10"/>
        <v>32</v>
      </c>
      <c r="AK6" s="13">
        <f t="shared" si="11"/>
        <v>0</v>
      </c>
      <c r="AL6" s="13">
        <f t="shared" ref="AL6" si="15">AJ6-AK6</f>
        <v>32</v>
      </c>
      <c r="AM6" s="15">
        <f t="shared" si="12"/>
        <v>1</v>
      </c>
    </row>
    <row r="7" spans="2:39" ht="29" customHeight="1" x14ac:dyDescent="0.15">
      <c r="B7" s="4">
        <v>3</v>
      </c>
      <c r="C7" s="6" t="s">
        <v>11</v>
      </c>
      <c r="D7" s="9">
        <v>6</v>
      </c>
      <c r="E7" s="10" t="str">
        <f t="shared" si="13"/>
        <v>○</v>
      </c>
      <c r="F7" s="11">
        <v>0</v>
      </c>
      <c r="G7" s="9">
        <v>0</v>
      </c>
      <c r="H7" s="10" t="str">
        <f t="shared" ref="H7:H13" si="16">IF(OR(ISBLANK(G7),ISBLANK(I7)),"－",IF(G7&gt;I7,"○",IF(G7=I7,"△","●")))</f>
        <v>●</v>
      </c>
      <c r="I7" s="11">
        <v>2</v>
      </c>
      <c r="J7" s="27"/>
      <c r="K7" s="28"/>
      <c r="L7" s="29"/>
      <c r="M7" s="9">
        <v>4</v>
      </c>
      <c r="N7" s="10" t="str">
        <f t="shared" si="1"/>
        <v>○</v>
      </c>
      <c r="O7" s="11">
        <v>0</v>
      </c>
      <c r="P7" s="9">
        <v>0</v>
      </c>
      <c r="Q7" s="10" t="str">
        <f t="shared" si="2"/>
        <v>△</v>
      </c>
      <c r="R7" s="11">
        <v>0</v>
      </c>
      <c r="S7" s="9">
        <v>3</v>
      </c>
      <c r="T7" s="10" t="str">
        <f t="shared" si="3"/>
        <v>○</v>
      </c>
      <c r="U7" s="11">
        <v>0</v>
      </c>
      <c r="V7" s="9">
        <v>3</v>
      </c>
      <c r="W7" s="10" t="str">
        <f t="shared" si="4"/>
        <v>○</v>
      </c>
      <c r="X7" s="11">
        <v>0</v>
      </c>
      <c r="Y7" s="9">
        <v>7</v>
      </c>
      <c r="Z7" s="10" t="str">
        <f t="shared" si="5"/>
        <v>○</v>
      </c>
      <c r="AA7" s="11">
        <v>0</v>
      </c>
      <c r="AB7" s="9">
        <v>6</v>
      </c>
      <c r="AC7" s="10" t="str">
        <f t="shared" si="6"/>
        <v>○</v>
      </c>
      <c r="AD7" s="11">
        <v>0</v>
      </c>
      <c r="AE7" s="12">
        <f t="shared" si="7"/>
        <v>6</v>
      </c>
      <c r="AF7" s="13">
        <f t="shared" si="8"/>
        <v>1</v>
      </c>
      <c r="AG7" s="13">
        <f t="shared" si="9"/>
        <v>1</v>
      </c>
      <c r="AH7" s="14">
        <f t="shared" ref="AH7" si="17">IF(ISERROR(AE7/(AE7+AG7)),0,AE7/(AE7+AG7))*1000</f>
        <v>857.14285714285711</v>
      </c>
      <c r="AI7" s="13">
        <f>AE7*3+AF7*1</f>
        <v>19</v>
      </c>
      <c r="AJ7" s="13">
        <f t="shared" si="10"/>
        <v>29</v>
      </c>
      <c r="AK7" s="13">
        <f t="shared" si="11"/>
        <v>2</v>
      </c>
      <c r="AL7" s="13">
        <f t="shared" ref="AL7" si="18">AJ7-AK7</f>
        <v>27</v>
      </c>
      <c r="AM7" s="15">
        <f t="shared" si="12"/>
        <v>2</v>
      </c>
    </row>
    <row r="8" spans="2:39" ht="29" customHeight="1" x14ac:dyDescent="0.15">
      <c r="B8" s="4">
        <v>4</v>
      </c>
      <c r="C8" s="7" t="s">
        <v>13</v>
      </c>
      <c r="D8" s="9">
        <v>1</v>
      </c>
      <c r="E8" s="10" t="str">
        <f t="shared" si="13"/>
        <v>○</v>
      </c>
      <c r="F8" s="11">
        <v>0</v>
      </c>
      <c r="G8" s="9">
        <v>0</v>
      </c>
      <c r="H8" s="10" t="str">
        <f t="shared" si="16"/>
        <v>●</v>
      </c>
      <c r="I8" s="11">
        <v>7</v>
      </c>
      <c r="J8" s="9">
        <v>0</v>
      </c>
      <c r="K8" s="10" t="str">
        <f t="shared" si="0"/>
        <v>●</v>
      </c>
      <c r="L8" s="11">
        <v>4</v>
      </c>
      <c r="M8" s="27"/>
      <c r="N8" s="28"/>
      <c r="O8" s="29"/>
      <c r="P8" s="9">
        <v>0</v>
      </c>
      <c r="Q8" s="10" t="str">
        <f t="shared" si="2"/>
        <v>●</v>
      </c>
      <c r="R8" s="11">
        <v>3</v>
      </c>
      <c r="S8" s="9">
        <v>0</v>
      </c>
      <c r="T8" s="10" t="str">
        <f t="shared" si="3"/>
        <v>●</v>
      </c>
      <c r="U8" s="11">
        <v>5</v>
      </c>
      <c r="V8" s="9">
        <v>0</v>
      </c>
      <c r="W8" s="10" t="str">
        <f t="shared" si="4"/>
        <v>●</v>
      </c>
      <c r="X8" s="11">
        <v>2</v>
      </c>
      <c r="Y8" s="9">
        <v>1</v>
      </c>
      <c r="Z8" s="10" t="str">
        <f t="shared" si="5"/>
        <v>○</v>
      </c>
      <c r="AA8" s="11">
        <v>0</v>
      </c>
      <c r="AB8" s="9">
        <v>0</v>
      </c>
      <c r="AC8" s="10" t="str">
        <f t="shared" si="6"/>
        <v>△</v>
      </c>
      <c r="AD8" s="11">
        <v>0</v>
      </c>
      <c r="AE8" s="12">
        <f t="shared" si="7"/>
        <v>2</v>
      </c>
      <c r="AF8" s="13">
        <f t="shared" si="8"/>
        <v>1</v>
      </c>
      <c r="AG8" s="13">
        <f t="shared" si="9"/>
        <v>5</v>
      </c>
      <c r="AH8" s="14">
        <f t="shared" ref="AH8" si="19">IF(ISERROR(AE8/(AE8+AG8)),0,AE8/(AE8+AG8))*1000</f>
        <v>285.71428571428572</v>
      </c>
      <c r="AI8" s="13">
        <f t="shared" ref="AI8" si="20">AE8*3+AF8*1</f>
        <v>7</v>
      </c>
      <c r="AJ8" s="13">
        <f t="shared" si="10"/>
        <v>2</v>
      </c>
      <c r="AK8" s="13">
        <f t="shared" si="11"/>
        <v>21</v>
      </c>
      <c r="AL8" s="13">
        <f t="shared" ref="AL8" si="21">AJ8-AK8</f>
        <v>-19</v>
      </c>
      <c r="AM8" s="15">
        <f t="shared" si="12"/>
        <v>6</v>
      </c>
    </row>
    <row r="9" spans="2:39" ht="29" customHeight="1" x14ac:dyDescent="0.15">
      <c r="B9" s="4">
        <v>5</v>
      </c>
      <c r="C9" s="8" t="s">
        <v>14</v>
      </c>
      <c r="D9" s="9">
        <v>3</v>
      </c>
      <c r="E9" s="10" t="str">
        <f t="shared" si="13"/>
        <v>○</v>
      </c>
      <c r="F9" s="11">
        <v>0</v>
      </c>
      <c r="G9" s="9">
        <v>0</v>
      </c>
      <c r="H9" s="10" t="str">
        <f t="shared" si="16"/>
        <v>●</v>
      </c>
      <c r="I9" s="11">
        <v>1</v>
      </c>
      <c r="J9" s="9">
        <v>0</v>
      </c>
      <c r="K9" s="10" t="str">
        <f t="shared" si="0"/>
        <v>△</v>
      </c>
      <c r="L9" s="11">
        <v>0</v>
      </c>
      <c r="M9" s="9">
        <v>3</v>
      </c>
      <c r="N9" s="10" t="str">
        <f t="shared" si="1"/>
        <v>○</v>
      </c>
      <c r="O9" s="11">
        <v>0</v>
      </c>
      <c r="P9" s="27"/>
      <c r="Q9" s="28"/>
      <c r="R9" s="29"/>
      <c r="S9" s="9">
        <v>1</v>
      </c>
      <c r="T9" s="10" t="str">
        <f t="shared" ref="T9" si="22">IF(OR(ISBLANK(S9),ISBLANK(U9)),"－",IF(S9&gt;U9,"○",IF(S9=U9,"△","●")))</f>
        <v>○</v>
      </c>
      <c r="U9" s="11">
        <v>0</v>
      </c>
      <c r="V9" s="9">
        <v>2</v>
      </c>
      <c r="W9" s="10" t="str">
        <f t="shared" ref="W9:W10" si="23">IF(OR(ISBLANK(V9),ISBLANK(X9)),"－",IF(V9&gt;X9,"○",IF(V9=X9,"△","●")))</f>
        <v>○</v>
      </c>
      <c r="X9" s="11">
        <v>0</v>
      </c>
      <c r="Y9" s="9">
        <v>1</v>
      </c>
      <c r="Z9" s="10" t="str">
        <f t="shared" si="5"/>
        <v>●</v>
      </c>
      <c r="AA9" s="11">
        <v>2</v>
      </c>
      <c r="AB9" s="9">
        <v>2</v>
      </c>
      <c r="AC9" s="10" t="str">
        <f t="shared" si="6"/>
        <v>○</v>
      </c>
      <c r="AD9" s="11">
        <v>0</v>
      </c>
      <c r="AE9" s="12">
        <f t="shared" si="7"/>
        <v>5</v>
      </c>
      <c r="AF9" s="13">
        <f t="shared" si="8"/>
        <v>1</v>
      </c>
      <c r="AG9" s="13">
        <f t="shared" si="9"/>
        <v>2</v>
      </c>
      <c r="AH9" s="14">
        <f t="shared" ref="AH9" si="24">IF(ISERROR(AE9/(AE9+AG9)),0,AE9/(AE9+AG9))*1000</f>
        <v>714.28571428571433</v>
      </c>
      <c r="AI9" s="13">
        <f t="shared" ref="AI9" si="25">AE9*3+AF9*1</f>
        <v>16</v>
      </c>
      <c r="AJ9" s="13">
        <f t="shared" si="10"/>
        <v>12</v>
      </c>
      <c r="AK9" s="13">
        <f t="shared" si="11"/>
        <v>3</v>
      </c>
      <c r="AL9" s="13">
        <f t="shared" ref="AL9" si="26">AJ9-AK9</f>
        <v>9</v>
      </c>
      <c r="AM9" s="15">
        <f t="shared" si="12"/>
        <v>3</v>
      </c>
    </row>
    <row r="10" spans="2:39" ht="29" customHeight="1" x14ac:dyDescent="0.15">
      <c r="B10" s="4">
        <v>6</v>
      </c>
      <c r="C10" s="5" t="s">
        <v>15</v>
      </c>
      <c r="D10" s="9">
        <v>2</v>
      </c>
      <c r="E10" s="10" t="str">
        <f t="shared" si="13"/>
        <v>○</v>
      </c>
      <c r="F10" s="11">
        <v>0</v>
      </c>
      <c r="G10" s="9">
        <v>0</v>
      </c>
      <c r="H10" s="10" t="str">
        <f t="shared" si="16"/>
        <v>●</v>
      </c>
      <c r="I10" s="11">
        <v>4</v>
      </c>
      <c r="J10" s="9">
        <v>0</v>
      </c>
      <c r="K10" s="10" t="str">
        <f t="shared" si="0"/>
        <v>●</v>
      </c>
      <c r="L10" s="11">
        <v>3</v>
      </c>
      <c r="M10" s="9">
        <v>5</v>
      </c>
      <c r="N10" s="10" t="str">
        <f t="shared" si="1"/>
        <v>○</v>
      </c>
      <c r="O10" s="11">
        <v>0</v>
      </c>
      <c r="P10" s="9">
        <v>0</v>
      </c>
      <c r="Q10" s="10" t="str">
        <f t="shared" si="2"/>
        <v>●</v>
      </c>
      <c r="R10" s="11">
        <v>1</v>
      </c>
      <c r="S10" s="27"/>
      <c r="T10" s="28"/>
      <c r="U10" s="29"/>
      <c r="V10" s="9">
        <v>0</v>
      </c>
      <c r="W10" s="10" t="str">
        <f t="shared" si="23"/>
        <v>●</v>
      </c>
      <c r="X10" s="11">
        <v>1</v>
      </c>
      <c r="Y10" s="9">
        <v>4</v>
      </c>
      <c r="Z10" s="10" t="str">
        <f t="shared" si="5"/>
        <v>○</v>
      </c>
      <c r="AA10" s="11">
        <v>0</v>
      </c>
      <c r="AB10" s="9">
        <v>1</v>
      </c>
      <c r="AC10" s="10" t="str">
        <f t="shared" si="6"/>
        <v>○</v>
      </c>
      <c r="AD10" s="11">
        <v>0</v>
      </c>
      <c r="AE10" s="12">
        <f t="shared" si="7"/>
        <v>4</v>
      </c>
      <c r="AF10" s="13">
        <f t="shared" si="8"/>
        <v>0</v>
      </c>
      <c r="AG10" s="13">
        <f t="shared" si="9"/>
        <v>4</v>
      </c>
      <c r="AH10" s="14">
        <f t="shared" ref="AH10" si="27">IF(ISERROR(AE10/(AE10+AG10)),0,AE10/(AE10+AG10))*1000</f>
        <v>500</v>
      </c>
      <c r="AI10" s="13">
        <f t="shared" ref="AI10" si="28">AE10*3+AF10*1</f>
        <v>12</v>
      </c>
      <c r="AJ10" s="13">
        <f t="shared" si="10"/>
        <v>12</v>
      </c>
      <c r="AK10" s="13">
        <f t="shared" si="11"/>
        <v>9</v>
      </c>
      <c r="AL10" s="13">
        <f t="shared" ref="AL10" si="29">AJ10-AK10</f>
        <v>3</v>
      </c>
      <c r="AM10" s="15">
        <f t="shared" si="12"/>
        <v>5</v>
      </c>
    </row>
    <row r="11" spans="2:39" ht="29" customHeight="1" x14ac:dyDescent="0.15">
      <c r="B11" s="4">
        <v>7</v>
      </c>
      <c r="C11" s="6" t="s">
        <v>16</v>
      </c>
      <c r="D11" s="9">
        <v>0</v>
      </c>
      <c r="E11" s="10" t="str">
        <f t="shared" si="13"/>
        <v>△</v>
      </c>
      <c r="F11" s="11">
        <v>0</v>
      </c>
      <c r="G11" s="9">
        <v>0</v>
      </c>
      <c r="H11" s="10" t="str">
        <f t="shared" si="16"/>
        <v>●</v>
      </c>
      <c r="I11" s="11">
        <v>1</v>
      </c>
      <c r="J11" s="9">
        <v>0</v>
      </c>
      <c r="K11" s="10" t="str">
        <f t="shared" si="0"/>
        <v>●</v>
      </c>
      <c r="L11" s="11">
        <v>3</v>
      </c>
      <c r="M11" s="9">
        <v>2</v>
      </c>
      <c r="N11" s="10" t="str">
        <f t="shared" si="1"/>
        <v>○</v>
      </c>
      <c r="O11" s="11">
        <v>0</v>
      </c>
      <c r="P11" s="9">
        <v>0</v>
      </c>
      <c r="Q11" s="10" t="str">
        <f t="shared" si="2"/>
        <v>●</v>
      </c>
      <c r="R11" s="11">
        <v>2</v>
      </c>
      <c r="S11" s="9">
        <v>1</v>
      </c>
      <c r="T11" s="10" t="str">
        <f t="shared" si="3"/>
        <v>○</v>
      </c>
      <c r="U11" s="11">
        <v>0</v>
      </c>
      <c r="V11" s="27"/>
      <c r="W11" s="28"/>
      <c r="X11" s="29"/>
      <c r="Y11" s="9">
        <v>1</v>
      </c>
      <c r="Z11" s="10" t="str">
        <f t="shared" si="5"/>
        <v>○</v>
      </c>
      <c r="AA11" s="11">
        <v>0</v>
      </c>
      <c r="AB11" s="9">
        <v>2</v>
      </c>
      <c r="AC11" s="10" t="str">
        <f t="shared" si="6"/>
        <v>○</v>
      </c>
      <c r="AD11" s="11">
        <v>1</v>
      </c>
      <c r="AE11" s="12">
        <f t="shared" si="7"/>
        <v>4</v>
      </c>
      <c r="AF11" s="13">
        <f t="shared" si="8"/>
        <v>1</v>
      </c>
      <c r="AG11" s="13">
        <f t="shared" si="9"/>
        <v>3</v>
      </c>
      <c r="AH11" s="14">
        <f t="shared" ref="AH11" si="30">IF(ISERROR(AE11/(AE11+AG11)),0,AE11/(AE11+AG11))*1000</f>
        <v>571.42857142857144</v>
      </c>
      <c r="AI11" s="13">
        <f t="shared" ref="AI11" si="31">AE11*3+AF11*1</f>
        <v>13</v>
      </c>
      <c r="AJ11" s="13">
        <f t="shared" si="10"/>
        <v>6</v>
      </c>
      <c r="AK11" s="13">
        <f t="shared" si="11"/>
        <v>7</v>
      </c>
      <c r="AL11" s="13">
        <f t="shared" ref="AL11" si="32">AJ11-AK11</f>
        <v>-1</v>
      </c>
      <c r="AM11" s="15">
        <f t="shared" si="12"/>
        <v>4</v>
      </c>
    </row>
    <row r="12" spans="2:39" ht="29" customHeight="1" x14ac:dyDescent="0.15">
      <c r="B12" s="4">
        <v>8</v>
      </c>
      <c r="C12" s="7" t="s">
        <v>17</v>
      </c>
      <c r="D12" s="9">
        <v>0</v>
      </c>
      <c r="E12" s="10" t="str">
        <f t="shared" si="13"/>
        <v>●</v>
      </c>
      <c r="F12" s="11">
        <v>1</v>
      </c>
      <c r="G12" s="9">
        <v>0</v>
      </c>
      <c r="H12" s="10" t="str">
        <f t="shared" si="16"/>
        <v>●</v>
      </c>
      <c r="I12" s="11">
        <v>4</v>
      </c>
      <c r="J12" s="9">
        <v>0</v>
      </c>
      <c r="K12" s="10" t="str">
        <f t="shared" si="0"/>
        <v>●</v>
      </c>
      <c r="L12" s="11">
        <v>7</v>
      </c>
      <c r="M12" s="9">
        <v>0</v>
      </c>
      <c r="N12" s="10" t="str">
        <f t="shared" si="1"/>
        <v>●</v>
      </c>
      <c r="O12" s="11">
        <v>1</v>
      </c>
      <c r="P12" s="9">
        <v>2</v>
      </c>
      <c r="Q12" s="10" t="str">
        <f t="shared" si="2"/>
        <v>○</v>
      </c>
      <c r="R12" s="11">
        <v>1</v>
      </c>
      <c r="S12" s="9">
        <v>0</v>
      </c>
      <c r="T12" s="10" t="str">
        <f t="shared" si="3"/>
        <v>●</v>
      </c>
      <c r="U12" s="11">
        <v>4</v>
      </c>
      <c r="V12" s="9">
        <v>0</v>
      </c>
      <c r="W12" s="10" t="str">
        <f t="shared" si="4"/>
        <v>●</v>
      </c>
      <c r="X12" s="11">
        <v>1</v>
      </c>
      <c r="Y12" s="27"/>
      <c r="Z12" s="28"/>
      <c r="AA12" s="29"/>
      <c r="AB12" s="9">
        <v>1</v>
      </c>
      <c r="AC12" s="10" t="str">
        <f t="shared" si="6"/>
        <v>○</v>
      </c>
      <c r="AD12" s="11">
        <v>0</v>
      </c>
      <c r="AE12" s="12">
        <f t="shared" si="7"/>
        <v>2</v>
      </c>
      <c r="AF12" s="13">
        <f t="shared" si="8"/>
        <v>0</v>
      </c>
      <c r="AG12" s="13">
        <f t="shared" si="9"/>
        <v>6</v>
      </c>
      <c r="AH12" s="14">
        <f t="shared" ref="AH12" si="33">IF(ISERROR(AE12/(AE12+AG12)),0,AE12/(AE12+AG12))*1000</f>
        <v>250</v>
      </c>
      <c r="AI12" s="13">
        <f t="shared" ref="AI12" si="34">AE12*3+AF12*1</f>
        <v>6</v>
      </c>
      <c r="AJ12" s="13">
        <f t="shared" si="10"/>
        <v>3</v>
      </c>
      <c r="AK12" s="13">
        <f t="shared" si="11"/>
        <v>19</v>
      </c>
      <c r="AL12" s="13">
        <f t="shared" ref="AL12" si="35">AJ12-AK12</f>
        <v>-16</v>
      </c>
      <c r="AM12" s="15">
        <f t="shared" si="12"/>
        <v>7</v>
      </c>
    </row>
    <row r="13" spans="2:39" ht="30" customHeight="1" x14ac:dyDescent="0.15">
      <c r="B13" s="4">
        <v>9</v>
      </c>
      <c r="C13" s="6" t="s">
        <v>18</v>
      </c>
      <c r="D13" s="16">
        <v>0</v>
      </c>
      <c r="E13" s="17" t="str">
        <f t="shared" si="13"/>
        <v>△</v>
      </c>
      <c r="F13" s="18">
        <v>0</v>
      </c>
      <c r="G13" s="16">
        <v>0</v>
      </c>
      <c r="H13" s="17" t="str">
        <f t="shared" si="16"/>
        <v>●</v>
      </c>
      <c r="I13" s="18">
        <v>6</v>
      </c>
      <c r="J13" s="16">
        <v>0</v>
      </c>
      <c r="K13" s="17" t="str">
        <f t="shared" si="0"/>
        <v>●</v>
      </c>
      <c r="L13" s="18">
        <v>6</v>
      </c>
      <c r="M13" s="16">
        <v>0</v>
      </c>
      <c r="N13" s="17" t="str">
        <f t="shared" si="1"/>
        <v>△</v>
      </c>
      <c r="O13" s="18">
        <v>0</v>
      </c>
      <c r="P13" s="16">
        <v>0</v>
      </c>
      <c r="Q13" s="17" t="str">
        <f t="shared" si="2"/>
        <v>●</v>
      </c>
      <c r="R13" s="18">
        <v>2</v>
      </c>
      <c r="S13" s="16">
        <v>0</v>
      </c>
      <c r="T13" s="17" t="str">
        <f t="shared" si="3"/>
        <v>●</v>
      </c>
      <c r="U13" s="18">
        <v>1</v>
      </c>
      <c r="V13" s="16">
        <v>1</v>
      </c>
      <c r="W13" s="17" t="str">
        <f t="shared" si="4"/>
        <v>●</v>
      </c>
      <c r="X13" s="18">
        <v>2</v>
      </c>
      <c r="Y13" s="16">
        <v>0</v>
      </c>
      <c r="Z13" s="17" t="str">
        <f t="shared" si="5"/>
        <v>●</v>
      </c>
      <c r="AA13" s="18">
        <v>1</v>
      </c>
      <c r="AB13" s="30"/>
      <c r="AC13" s="31"/>
      <c r="AD13" s="32"/>
      <c r="AE13" s="19">
        <f t="shared" si="7"/>
        <v>0</v>
      </c>
      <c r="AF13" s="20">
        <f t="shared" si="8"/>
        <v>2</v>
      </c>
      <c r="AG13" s="20">
        <f t="shared" si="9"/>
        <v>6</v>
      </c>
      <c r="AH13" s="21">
        <f t="shared" ref="AH13" si="36">IF(ISERROR(AE13/(AE13+AG13)),0,AE13/(AE13+AG13))*1000</f>
        <v>0</v>
      </c>
      <c r="AI13" s="20">
        <f t="shared" ref="AI13" si="37">AE13*3+AF13*1</f>
        <v>2</v>
      </c>
      <c r="AJ13" s="20">
        <f t="shared" si="10"/>
        <v>1</v>
      </c>
      <c r="AK13" s="20">
        <f t="shared" si="11"/>
        <v>18</v>
      </c>
      <c r="AL13" s="20">
        <f t="shared" ref="AL13" si="38">AJ13-AK13</f>
        <v>-17</v>
      </c>
      <c r="AM13" s="22">
        <f t="shared" si="12"/>
        <v>9</v>
      </c>
    </row>
  </sheetData>
  <sheetProtection formatCells="0" formatColumns="0" formatRows="0" selectLockedCells="1"/>
  <mergeCells count="20">
    <mergeCell ref="AB13:AD13"/>
    <mergeCell ref="Y12:AA12"/>
    <mergeCell ref="V11:X11"/>
    <mergeCell ref="S10:U10"/>
    <mergeCell ref="P9:R9"/>
    <mergeCell ref="M8:O8"/>
    <mergeCell ref="J7:L7"/>
    <mergeCell ref="G6:I6"/>
    <mergeCell ref="D5:F5"/>
    <mergeCell ref="B2:AM2"/>
    <mergeCell ref="B4:C4"/>
    <mergeCell ref="D4:F4"/>
    <mergeCell ref="G4:I4"/>
    <mergeCell ref="J4:L4"/>
    <mergeCell ref="M4:O4"/>
    <mergeCell ref="P4:R4"/>
    <mergeCell ref="S4:U4"/>
    <mergeCell ref="V4:X4"/>
    <mergeCell ref="Y4:AA4"/>
    <mergeCell ref="AB4:AD4"/>
  </mergeCells>
  <phoneticPr fontId="1"/>
  <conditionalFormatting sqref="AM5:AM13">
    <cfRule type="cellIs" dxfId="1" priority="1" operator="equal">
      <formula>2</formula>
    </cfRule>
    <cfRule type="cellIs" dxfId="0" priority="2" operator="equal">
      <formula>1</formula>
    </cfRule>
  </conditionalFormatting>
  <pageMargins left="0.7" right="0.7" top="0.75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リーグ戦勝敗表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真理子 山崎</cp:lastModifiedBy>
  <cp:lastPrinted>2021-06-19T22:04:15Z</cp:lastPrinted>
  <dcterms:created xsi:type="dcterms:W3CDTF">2014-05-24T13:39:11Z</dcterms:created>
  <dcterms:modified xsi:type="dcterms:W3CDTF">2021-06-20T00:16:33Z</dcterms:modified>
</cp:coreProperties>
</file>